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blog\"/>
    </mc:Choice>
  </mc:AlternateContent>
  <xr:revisionPtr revIDLastSave="0" documentId="13_ncr:1_{7345C83B-E429-48C6-ACAA-CCEBF81CC03A}" xr6:coauthVersionLast="47" xr6:coauthVersionMax="47" xr10:uidLastSave="{00000000-0000-0000-0000-000000000000}"/>
  <bookViews>
    <workbookView xWindow="-108" yWindow="-108" windowWidth="23256" windowHeight="12576" activeTab="4" xr2:uid="{18F2A00A-5ECB-4B22-A476-E9C79715B2D5}"/>
  </bookViews>
  <sheets>
    <sheet name="Sheet1" sheetId="5" r:id="rId1"/>
    <sheet name="仕訳帳" sheetId="2" r:id="rId2"/>
    <sheet name="PL整理" sheetId="3" r:id="rId3"/>
    <sheet name="BS整理" sheetId="4" r:id="rId4"/>
    <sheet name="通帳仕訳" sheetId="6" r:id="rId5"/>
  </sheets>
  <definedNames>
    <definedName name="_xlnm._FilterDatabase" localSheetId="2" hidden="1">PL整理!$B$1:$E$24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6" l="1"/>
  <c r="D19" i="6" s="1"/>
  <c r="B15" i="6"/>
  <c r="I13" i="6"/>
  <c r="H13" i="6"/>
  <c r="D16" i="6" s="1"/>
  <c r="G13" i="6"/>
  <c r="E13" i="6"/>
  <c r="D13" i="6"/>
  <c r="B16" i="6" s="1"/>
  <c r="B19" i="6" s="1"/>
  <c r="C13" i="6"/>
  <c r="J8" i="6"/>
  <c r="J9" i="6" s="1"/>
  <c r="J10" i="6" s="1"/>
  <c r="J11" i="6" s="1"/>
  <c r="J12" i="6" s="1"/>
  <c r="G52" i="4" l="1"/>
  <c r="D52" i="4"/>
  <c r="C51" i="4"/>
  <c r="D47" i="4"/>
  <c r="E31" i="4"/>
  <c r="G31" i="4"/>
  <c r="G33" i="4"/>
  <c r="G47" i="4" s="1"/>
  <c r="D28" i="4"/>
  <c r="D31" i="4" s="1"/>
  <c r="D15" i="4"/>
  <c r="E15" i="4"/>
  <c r="F15" i="4"/>
  <c r="F17" i="4" s="1"/>
  <c r="F31" i="4" s="1"/>
  <c r="G15" i="4"/>
  <c r="C15" i="4"/>
  <c r="C17" i="4" s="1"/>
  <c r="C31" i="4" s="1"/>
  <c r="G15" i="3"/>
  <c r="D16" i="3" s="1"/>
  <c r="D15" i="3"/>
  <c r="C25" i="5"/>
  <c r="C27" i="5" s="1"/>
  <c r="G48" i="4" l="1"/>
  <c r="C29" i="5"/>
  <c r="C30" i="5" s="1"/>
</calcChain>
</file>

<file path=xl/sharedStrings.xml><?xml version="1.0" encoding="utf-8"?>
<sst xmlns="http://schemas.openxmlformats.org/spreadsheetml/2006/main" count="318" uniqueCount="91">
  <si>
    <t>光熱費</t>
    <rPh sb="0" eb="3">
      <t>コウネツヒ</t>
    </rPh>
    <phoneticPr fontId="1"/>
  </si>
  <si>
    <t>通信費</t>
    <rPh sb="0" eb="3">
      <t>ツウシンヒ</t>
    </rPh>
    <phoneticPr fontId="1"/>
  </si>
  <si>
    <t>保険料</t>
    <rPh sb="0" eb="3">
      <t>ホケンリョウ</t>
    </rPh>
    <phoneticPr fontId="1"/>
  </si>
  <si>
    <t>総勘定元帳ー仕訳帳</t>
    <rPh sb="0" eb="3">
      <t>ソウカンジョウ</t>
    </rPh>
    <rPh sb="3" eb="5">
      <t>モトチョウ</t>
    </rPh>
    <rPh sb="6" eb="9">
      <t>シワケチョウ</t>
    </rPh>
    <phoneticPr fontId="1"/>
  </si>
  <si>
    <t>その他</t>
    <rPh sb="2" eb="3">
      <t>タ</t>
    </rPh>
    <phoneticPr fontId="1"/>
  </si>
  <si>
    <t>車両費</t>
    <rPh sb="0" eb="3">
      <t>シャリョウヒ</t>
    </rPh>
    <phoneticPr fontId="1"/>
  </si>
  <si>
    <t>雑費</t>
    <rPh sb="0" eb="2">
      <t>ザッピ</t>
    </rPh>
    <phoneticPr fontId="1"/>
  </si>
  <si>
    <t>交通費</t>
    <rPh sb="0" eb="3">
      <t>コウツウヒ</t>
    </rPh>
    <phoneticPr fontId="1"/>
  </si>
  <si>
    <t>交際費</t>
    <rPh sb="0" eb="3">
      <t>コウサイヒ</t>
    </rPh>
    <phoneticPr fontId="1"/>
  </si>
  <si>
    <t>租税公課</t>
    <rPh sb="0" eb="2">
      <t>ソゼイ</t>
    </rPh>
    <rPh sb="2" eb="4">
      <t>コウカ</t>
    </rPh>
    <phoneticPr fontId="1"/>
  </si>
  <si>
    <t>消耗品費</t>
    <rPh sb="0" eb="3">
      <t>ショウモウヒン</t>
    </rPh>
    <rPh sb="3" eb="4">
      <t>ヒ</t>
    </rPh>
    <phoneticPr fontId="1"/>
  </si>
  <si>
    <t>①</t>
    <phoneticPr fontId="1"/>
  </si>
  <si>
    <t>②</t>
    <phoneticPr fontId="1"/>
  </si>
  <si>
    <t>設例</t>
    <rPh sb="0" eb="2">
      <t>セツレイ</t>
    </rPh>
    <phoneticPr fontId="1"/>
  </si>
  <si>
    <t>売上</t>
    <rPh sb="0" eb="2">
      <t>ウリア</t>
    </rPh>
    <phoneticPr fontId="1"/>
  </si>
  <si>
    <t>仕訳1</t>
    <rPh sb="0" eb="2">
      <t>シワケ</t>
    </rPh>
    <phoneticPr fontId="1"/>
  </si>
  <si>
    <t>仕訳2</t>
    <rPh sb="0" eb="2">
      <t>シワケ</t>
    </rPh>
    <phoneticPr fontId="1"/>
  </si>
  <si>
    <t>仕訳3</t>
    <rPh sb="0" eb="2">
      <t>シワケ</t>
    </rPh>
    <phoneticPr fontId="1"/>
  </si>
  <si>
    <t>仕訳4</t>
    <rPh sb="0" eb="2">
      <t>シワケ</t>
    </rPh>
    <phoneticPr fontId="1"/>
  </si>
  <si>
    <t>仕訳5</t>
    <rPh sb="0" eb="2">
      <t>シワケ</t>
    </rPh>
    <phoneticPr fontId="1"/>
  </si>
  <si>
    <t>仕訳6</t>
    <rPh sb="0" eb="2">
      <t>シワケ</t>
    </rPh>
    <phoneticPr fontId="1"/>
  </si>
  <si>
    <t>仕訳7</t>
    <rPh sb="0" eb="2">
      <t>シワケ</t>
    </rPh>
    <phoneticPr fontId="1"/>
  </si>
  <si>
    <t>仕訳8</t>
    <rPh sb="0" eb="2">
      <t>シワケ</t>
    </rPh>
    <phoneticPr fontId="1"/>
  </si>
  <si>
    <t>仕訳9</t>
    <rPh sb="0" eb="2">
      <t>シワケ</t>
    </rPh>
    <phoneticPr fontId="1"/>
  </si>
  <si>
    <t>仕訳10</t>
    <rPh sb="0" eb="2">
      <t>シワケ</t>
    </rPh>
    <phoneticPr fontId="1"/>
  </si>
  <si>
    <t>車購入</t>
    <rPh sb="0" eb="1">
      <t>クルマ</t>
    </rPh>
    <rPh sb="1" eb="3">
      <t>コウニュウ</t>
    </rPh>
    <phoneticPr fontId="1"/>
  </si>
  <si>
    <t>減価償却費</t>
    <rPh sb="0" eb="2">
      <t>ゲンカ</t>
    </rPh>
    <rPh sb="2" eb="5">
      <t>ショウキャクヒ</t>
    </rPh>
    <phoneticPr fontId="1"/>
  </si>
  <si>
    <t>減価償却資産の区分</t>
  </si>
  <si>
    <t>償却資産の構造・名称</t>
    <rPh sb="5" eb="7">
      <t>コウゾウ</t>
    </rPh>
    <rPh sb="8" eb="10">
      <t>メイショウ</t>
    </rPh>
    <phoneticPr fontId="2"/>
  </si>
  <si>
    <t>償却資産の細目</t>
  </si>
  <si>
    <t>取得年月</t>
  </si>
  <si>
    <t>取得価格</t>
  </si>
  <si>
    <t>償却の基礎になる金額</t>
  </si>
  <si>
    <t>償却方法</t>
  </si>
  <si>
    <t>定額法</t>
    <rPh sb="0" eb="3">
      <t>テイガクホウ</t>
    </rPh>
    <phoneticPr fontId="1"/>
  </si>
  <si>
    <t>耐用年数</t>
  </si>
  <si>
    <t>償却率</t>
  </si>
  <si>
    <t>償却月数</t>
  </si>
  <si>
    <t>事業割合</t>
    <rPh sb="0" eb="2">
      <t>ジギョウ</t>
    </rPh>
    <rPh sb="2" eb="4">
      <t>ワリアイ</t>
    </rPh>
    <phoneticPr fontId="2"/>
  </si>
  <si>
    <t>未償却残高(当期末残高)</t>
  </si>
  <si>
    <t>未償却残高(前期末残高)</t>
  </si>
  <si>
    <t>車両運搬具</t>
    <rPh sb="0" eb="2">
      <t>シャリョウ</t>
    </rPh>
    <rPh sb="2" eb="5">
      <t>ウンパング</t>
    </rPh>
    <phoneticPr fontId="1"/>
  </si>
  <si>
    <t>自動車</t>
    <rPh sb="0" eb="3">
      <t>ジドウシャ</t>
    </rPh>
    <phoneticPr fontId="1"/>
  </si>
  <si>
    <t>R4,10,1</t>
    <phoneticPr fontId="1"/>
  </si>
  <si>
    <t>PL科目、BS科目は「その他」、相手科目は「事業主」とする</t>
    <rPh sb="2" eb="4">
      <t>カモク</t>
    </rPh>
    <rPh sb="7" eb="9">
      <t>カモク</t>
    </rPh>
    <rPh sb="13" eb="14">
      <t>タ</t>
    </rPh>
    <rPh sb="16" eb="18">
      <t>アイテ</t>
    </rPh>
    <rPh sb="18" eb="20">
      <t>カモク</t>
    </rPh>
    <rPh sb="22" eb="25">
      <t>ジギョウシュ</t>
    </rPh>
    <phoneticPr fontId="1"/>
  </si>
  <si>
    <t>事業主</t>
    <rPh sb="0" eb="3">
      <t>ジギョウシュ</t>
    </rPh>
    <phoneticPr fontId="1"/>
  </si>
  <si>
    <t>普通償却費</t>
    <phoneticPr fontId="1"/>
  </si>
  <si>
    <t>減価償却費（切り上げ前）</t>
    <rPh sb="0" eb="2">
      <t>ゲンカ</t>
    </rPh>
    <rPh sb="6" eb="7">
      <t>キ</t>
    </rPh>
    <rPh sb="8" eb="9">
      <t>ア</t>
    </rPh>
    <rPh sb="10" eb="11">
      <t>マエ</t>
    </rPh>
    <phoneticPr fontId="2"/>
  </si>
  <si>
    <t>減価償却費（切り上げ後）</t>
    <rPh sb="0" eb="2">
      <t>ゲンカ</t>
    </rPh>
    <rPh sb="6" eb="7">
      <t>キ</t>
    </rPh>
    <rPh sb="8" eb="9">
      <t>ア</t>
    </rPh>
    <rPh sb="10" eb="11">
      <t>ゴ</t>
    </rPh>
    <phoneticPr fontId="2"/>
  </si>
  <si>
    <t>普通償却費ー減価償却費</t>
    <rPh sb="0" eb="2">
      <t>フツウ</t>
    </rPh>
    <rPh sb="2" eb="5">
      <t>ショウキャクヒ</t>
    </rPh>
    <rPh sb="6" eb="8">
      <t>ゲンカ</t>
    </rPh>
    <rPh sb="8" eb="11">
      <t>ショウキャクヒ</t>
    </rPh>
    <phoneticPr fontId="1"/>
  </si>
  <si>
    <t>仕訳11</t>
    <rPh sb="0" eb="2">
      <t>シワケ</t>
    </rPh>
    <phoneticPr fontId="1"/>
  </si>
  <si>
    <t>減価償却費</t>
    <rPh sb="0" eb="5">
      <t>ゲンカショウキャクヒ</t>
    </rPh>
    <phoneticPr fontId="1"/>
  </si>
  <si>
    <t>仕訳12</t>
    <rPh sb="0" eb="2">
      <t>シワケ</t>
    </rPh>
    <phoneticPr fontId="1"/>
  </si>
  <si>
    <t>仕訳13</t>
    <rPh sb="0" eb="2">
      <t>シワケ</t>
    </rPh>
    <phoneticPr fontId="1"/>
  </si>
  <si>
    <t>仕訳帳作成</t>
    <rPh sb="0" eb="3">
      <t>シワケチョウ</t>
    </rPh>
    <rPh sb="3" eb="5">
      <t>サクセイ</t>
    </rPh>
    <phoneticPr fontId="1"/>
  </si>
  <si>
    <t>事業主、BS科目を消す</t>
    <rPh sb="0" eb="3">
      <t>ジギョウシュ</t>
    </rPh>
    <rPh sb="6" eb="8">
      <t>カモク</t>
    </rPh>
    <rPh sb="9" eb="10">
      <t>ケ</t>
    </rPh>
    <phoneticPr fontId="1"/>
  </si>
  <si>
    <t>集計</t>
    <rPh sb="0" eb="2">
      <t>シュウケイ</t>
    </rPh>
    <phoneticPr fontId="1"/>
  </si>
  <si>
    <t>純利益</t>
    <rPh sb="0" eb="3">
      <t>ジュンリエキ</t>
    </rPh>
    <phoneticPr fontId="1"/>
  </si>
  <si>
    <t>仕訳帳シートをBS整理シートへ転記</t>
    <rPh sb="0" eb="3">
      <t>シワケチョウ</t>
    </rPh>
    <rPh sb="9" eb="11">
      <t>セイリ</t>
    </rPh>
    <rPh sb="15" eb="17">
      <t>テンキ</t>
    </rPh>
    <phoneticPr fontId="1"/>
  </si>
  <si>
    <t>仕訳帳シートをPL整理シートへ転記</t>
    <rPh sb="0" eb="3">
      <t>シワケチョウ</t>
    </rPh>
    <rPh sb="9" eb="11">
      <t>セイリ</t>
    </rPh>
    <rPh sb="15" eb="17">
      <t>テンキ</t>
    </rPh>
    <phoneticPr fontId="1"/>
  </si>
  <si>
    <t>PL科目を消す</t>
    <rPh sb="2" eb="4">
      <t>カモク</t>
    </rPh>
    <rPh sb="5" eb="6">
      <t>ケ</t>
    </rPh>
    <phoneticPr fontId="1"/>
  </si>
  <si>
    <t>①</t>
    <phoneticPr fontId="1"/>
  </si>
  <si>
    <t>②</t>
    <phoneticPr fontId="1"/>
  </si>
  <si>
    <t>同一科目を集計</t>
    <rPh sb="0" eb="2">
      <t>ドウイツ</t>
    </rPh>
    <rPh sb="2" eb="4">
      <t>カモク</t>
    </rPh>
    <rPh sb="5" eb="7">
      <t>シュウケイ</t>
    </rPh>
    <phoneticPr fontId="1"/>
  </si>
  <si>
    <t>事業主の貸借差額をその他に移す</t>
    <rPh sb="0" eb="3">
      <t>ジギョウシュ</t>
    </rPh>
    <rPh sb="4" eb="6">
      <t>タイシャク</t>
    </rPh>
    <rPh sb="6" eb="8">
      <t>サガク</t>
    </rPh>
    <rPh sb="11" eb="12">
      <t>タ</t>
    </rPh>
    <rPh sb="13" eb="14">
      <t>ウツ</t>
    </rPh>
    <phoneticPr fontId="1"/>
  </si>
  <si>
    <t>その他欄を集計</t>
    <rPh sb="2" eb="3">
      <t>タ</t>
    </rPh>
    <rPh sb="3" eb="4">
      <t>ラン</t>
    </rPh>
    <rPh sb="5" eb="7">
      <t>シュウケイ</t>
    </rPh>
    <phoneticPr fontId="1"/>
  </si>
  <si>
    <t>期末B/S</t>
    <rPh sb="0" eb="2">
      <t>キマツ</t>
    </rPh>
    <phoneticPr fontId="1"/>
  </si>
  <si>
    <t>当期P/L</t>
    <rPh sb="0" eb="2">
      <t>トウキ</t>
    </rPh>
    <phoneticPr fontId="1"/>
  </si>
  <si>
    <t>B/S,P/Lの純利益の一致を確認</t>
    <rPh sb="8" eb="11">
      <t>ジュンリエキ</t>
    </rPh>
    <rPh sb="12" eb="14">
      <t>イッチ</t>
    </rPh>
    <rPh sb="15" eb="17">
      <t>カクニン</t>
    </rPh>
    <phoneticPr fontId="1"/>
  </si>
  <si>
    <t>元入金</t>
    <rPh sb="0" eb="3">
      <t>モトイレキン</t>
    </rPh>
    <phoneticPr fontId="1"/>
  </si>
  <si>
    <t>翌期首B/S</t>
    <rPh sb="0" eb="1">
      <t>ヨク</t>
    </rPh>
    <rPh sb="1" eb="3">
      <t>キシュ</t>
    </rPh>
    <phoneticPr fontId="1"/>
  </si>
  <si>
    <t>③</t>
    <phoneticPr fontId="1"/>
  </si>
  <si>
    <t>④</t>
    <phoneticPr fontId="1"/>
  </si>
  <si>
    <t>期末B/SをBS科目は「その他」、相手科目は「事業主」として仕訳</t>
    <rPh sb="0" eb="2">
      <t>キマツ</t>
    </rPh>
    <rPh sb="30" eb="32">
      <t>シワケ</t>
    </rPh>
    <phoneticPr fontId="1"/>
  </si>
  <si>
    <t>期首元入金＝前期の期首元入金＋純利益＋事業主の貸借差額</t>
    <rPh sb="0" eb="2">
      <t>キシュ</t>
    </rPh>
    <rPh sb="2" eb="5">
      <t>モトイレキン</t>
    </rPh>
    <rPh sb="6" eb="8">
      <t>ゼンキ</t>
    </rPh>
    <rPh sb="9" eb="11">
      <t>キシュ</t>
    </rPh>
    <rPh sb="11" eb="14">
      <t>モトイレキン</t>
    </rPh>
    <rPh sb="15" eb="18">
      <t>ジュンリエキ</t>
    </rPh>
    <rPh sb="19" eb="22">
      <t>ジギョウシュ</t>
    </rPh>
    <rPh sb="23" eb="25">
      <t>タイシャク</t>
    </rPh>
    <rPh sb="25" eb="27">
      <t>サガク</t>
    </rPh>
    <phoneticPr fontId="1"/>
  </si>
  <si>
    <t>ベンツ</t>
    <phoneticPr fontId="1"/>
  </si>
  <si>
    <t>翌期首B/Sの作成</t>
    <rPh sb="0" eb="2">
      <t>ヨクキ</t>
    </rPh>
    <rPh sb="2" eb="3">
      <t>シュ</t>
    </rPh>
    <rPh sb="7" eb="9">
      <t>サクセイ</t>
    </rPh>
    <phoneticPr fontId="1"/>
  </si>
  <si>
    <t>通帳からの仕訳の場合</t>
    <rPh sb="0" eb="2">
      <t>ツウチョウ</t>
    </rPh>
    <rPh sb="5" eb="7">
      <t>シワケ</t>
    </rPh>
    <rPh sb="8" eb="10">
      <t>バアイ</t>
    </rPh>
    <phoneticPr fontId="1"/>
  </si>
  <si>
    <t>期末通帳残高との金額の一致を確認</t>
    <rPh sb="0" eb="2">
      <t>キマツ</t>
    </rPh>
    <rPh sb="2" eb="4">
      <t>ツウチョウ</t>
    </rPh>
    <rPh sb="4" eb="6">
      <t>ザンダカ</t>
    </rPh>
    <rPh sb="8" eb="10">
      <t>キンガク</t>
    </rPh>
    <rPh sb="11" eb="13">
      <t>イッチ</t>
    </rPh>
    <rPh sb="14" eb="16">
      <t>カクニン</t>
    </rPh>
    <phoneticPr fontId="1"/>
  </si>
  <si>
    <t>入金＋事業主貸＋その他＝出金＋事業主借＋その他</t>
    <rPh sb="0" eb="2">
      <t>ニュウキン</t>
    </rPh>
    <rPh sb="3" eb="6">
      <t>ジギョウシュ</t>
    </rPh>
    <rPh sb="6" eb="7">
      <t>カシ</t>
    </rPh>
    <rPh sb="10" eb="11">
      <t>タ</t>
    </rPh>
    <rPh sb="12" eb="14">
      <t>シュッキン</t>
    </rPh>
    <rPh sb="15" eb="19">
      <t>ジギョウシュカ</t>
    </rPh>
    <rPh sb="22" eb="23">
      <t>タ</t>
    </rPh>
    <phoneticPr fontId="1"/>
  </si>
  <si>
    <t>仕訳を仕訳帳に加算</t>
    <rPh sb="0" eb="2">
      <t>シワケ</t>
    </rPh>
    <rPh sb="3" eb="6">
      <t>シワケチョウ</t>
    </rPh>
    <rPh sb="7" eb="9">
      <t>カサン</t>
    </rPh>
    <phoneticPr fontId="1"/>
  </si>
  <si>
    <t>入金</t>
    <rPh sb="0" eb="2">
      <t>ニュウキン</t>
    </rPh>
    <phoneticPr fontId="1"/>
  </si>
  <si>
    <t>事業主貸</t>
    <rPh sb="0" eb="2">
      <t>ジギョウ</t>
    </rPh>
    <rPh sb="2" eb="3">
      <t>シュ</t>
    </rPh>
    <rPh sb="3" eb="4">
      <t>カシ</t>
    </rPh>
    <phoneticPr fontId="1"/>
  </si>
  <si>
    <t>出金</t>
    <rPh sb="0" eb="2">
      <t>シュッキン</t>
    </rPh>
    <phoneticPr fontId="1"/>
  </si>
  <si>
    <t>事業主借</t>
    <rPh sb="0" eb="2">
      <t>ジギョウ</t>
    </rPh>
    <rPh sb="2" eb="3">
      <t>シュ</t>
    </rPh>
    <rPh sb="3" eb="4">
      <t>カ</t>
    </rPh>
    <phoneticPr fontId="1"/>
  </si>
  <si>
    <t>残高</t>
    <rPh sb="0" eb="2">
      <t>ザンダカ</t>
    </rPh>
    <phoneticPr fontId="1"/>
  </si>
  <si>
    <t>繰越</t>
    <rPh sb="0" eb="2">
      <t>クリコシ</t>
    </rPh>
    <phoneticPr fontId="1"/>
  </si>
  <si>
    <t>売上</t>
    <rPh sb="0" eb="2">
      <t>ウリアゲ</t>
    </rPh>
    <phoneticPr fontId="1"/>
  </si>
  <si>
    <t>仕訳</t>
    <rPh sb="0" eb="2">
      <t>シワケ</t>
    </rPh>
    <phoneticPr fontId="1"/>
  </si>
  <si>
    <t>普通預金</t>
    <rPh sb="0" eb="2">
      <t>フツウ</t>
    </rPh>
    <rPh sb="2" eb="4">
      <t>ヨキン</t>
    </rPh>
    <phoneticPr fontId="1"/>
  </si>
  <si>
    <t>引き出し</t>
    <rPh sb="0" eb="1">
      <t>ヒ</t>
    </rPh>
    <rPh sb="2" eb="3">
      <t>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</si>
</sst>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;[Red]\-#,##0\ "/>
    <numFmt numFmtId="177" formatCode="#,##0_ "/>
    <numFmt numFmtId="178" formatCode="m&quot;月&quot;d&quot;日&quot;;@"/>
    <numFmt numFmtId="179" formatCode="#,##0.000_ "/>
    <numFmt numFmtId="180" formatCode="#,##0.0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1" xfId="0" applyNumberFormat="1" applyBorder="1">
      <alignment vertical="center"/>
    </xf>
    <xf numFmtId="180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56" fontId="3" fillId="0" borderId="0" xfId="0" applyNumberFormat="1" applyFont="1">
      <alignment vertical="center"/>
    </xf>
    <xf numFmtId="56" fontId="3" fillId="0" borderId="1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27965-A362-4202-BE66-F9C5154A5D87}">
  <dimension ref="A1:Q51"/>
  <sheetViews>
    <sheetView workbookViewId="0">
      <selection activeCell="J48" sqref="J48"/>
    </sheetView>
  </sheetViews>
  <sheetFormatPr defaultRowHeight="18" x14ac:dyDescent="0.45"/>
  <cols>
    <col min="1" max="1" width="10" bestFit="1" customWidth="1"/>
    <col min="2" max="2" width="22.19921875" style="1" bestFit="1" customWidth="1"/>
    <col min="3" max="3" width="9.8984375" style="1" bestFit="1" customWidth="1"/>
    <col min="4" max="17" width="8.796875" style="1"/>
  </cols>
  <sheetData>
    <row r="1" spans="1:17" x14ac:dyDescent="0.45">
      <c r="A1">
        <v>1</v>
      </c>
      <c r="B1" s="1" t="s">
        <v>13</v>
      </c>
    </row>
    <row r="2" spans="1:17" x14ac:dyDescent="0.45">
      <c r="A2" t="s">
        <v>15</v>
      </c>
      <c r="B2" s="2" t="s">
        <v>14</v>
      </c>
      <c r="C2" s="2">
        <v>1000000</v>
      </c>
    </row>
    <row r="3" spans="1:17" x14ac:dyDescent="0.45">
      <c r="A3" t="s">
        <v>16</v>
      </c>
      <c r="B3" s="2" t="s">
        <v>0</v>
      </c>
      <c r="C3" s="2">
        <v>100000</v>
      </c>
    </row>
    <row r="4" spans="1:17" x14ac:dyDescent="0.45">
      <c r="A4" t="s">
        <v>17</v>
      </c>
      <c r="B4" s="2" t="s">
        <v>2</v>
      </c>
      <c r="C4" s="2">
        <v>90000</v>
      </c>
    </row>
    <row r="5" spans="1:17" x14ac:dyDescent="0.45">
      <c r="A5" t="s">
        <v>18</v>
      </c>
      <c r="B5" s="2" t="s">
        <v>5</v>
      </c>
      <c r="C5" s="2">
        <v>80000</v>
      </c>
    </row>
    <row r="6" spans="1:17" x14ac:dyDescent="0.45">
      <c r="A6" t="s">
        <v>19</v>
      </c>
      <c r="B6" s="2" t="s">
        <v>9</v>
      </c>
      <c r="C6" s="2">
        <v>70000</v>
      </c>
    </row>
    <row r="7" spans="1:17" x14ac:dyDescent="0.45">
      <c r="A7" t="s">
        <v>20</v>
      </c>
      <c r="B7" s="2" t="s">
        <v>10</v>
      </c>
      <c r="C7" s="2">
        <v>60000</v>
      </c>
    </row>
    <row r="8" spans="1:17" x14ac:dyDescent="0.45">
      <c r="A8" t="s">
        <v>21</v>
      </c>
      <c r="B8" s="2" t="s">
        <v>6</v>
      </c>
      <c r="C8" s="2">
        <v>50000</v>
      </c>
    </row>
    <row r="9" spans="1:17" x14ac:dyDescent="0.45">
      <c r="A9" t="s">
        <v>22</v>
      </c>
      <c r="B9" s="2" t="s">
        <v>7</v>
      </c>
      <c r="C9" s="2">
        <v>40000</v>
      </c>
    </row>
    <row r="10" spans="1:17" x14ac:dyDescent="0.45">
      <c r="A10" t="s">
        <v>23</v>
      </c>
      <c r="B10" s="2" t="s">
        <v>1</v>
      </c>
      <c r="C10" s="2">
        <v>30000</v>
      </c>
    </row>
    <row r="11" spans="1:17" x14ac:dyDescent="0.45">
      <c r="A11" t="s">
        <v>24</v>
      </c>
      <c r="B11" s="2" t="s">
        <v>8</v>
      </c>
      <c r="C11" s="2">
        <v>20000</v>
      </c>
    </row>
    <row r="12" spans="1:17" x14ac:dyDescent="0.45">
      <c r="A12" t="s">
        <v>50</v>
      </c>
      <c r="B12" s="2" t="s">
        <v>25</v>
      </c>
      <c r="C12" s="2">
        <v>2000000</v>
      </c>
    </row>
    <row r="14" spans="1:17" x14ac:dyDescent="0.45">
      <c r="A14">
        <v>2</v>
      </c>
      <c r="B14" s="1" t="s">
        <v>26</v>
      </c>
    </row>
    <row r="15" spans="1:17" x14ac:dyDescent="0.45">
      <c r="B15" s="3" t="s">
        <v>27</v>
      </c>
      <c r="C15" s="4" t="s">
        <v>41</v>
      </c>
      <c r="D15"/>
      <c r="E15"/>
      <c r="F15"/>
      <c r="G15" s="5"/>
      <c r="H15" s="5"/>
      <c r="I15"/>
      <c r="J15"/>
      <c r="K15"/>
      <c r="L15"/>
      <c r="M15"/>
      <c r="N15"/>
      <c r="O15"/>
      <c r="P15"/>
      <c r="Q15"/>
    </row>
    <row r="16" spans="1:17" x14ac:dyDescent="0.45">
      <c r="B16" s="3" t="s">
        <v>28</v>
      </c>
      <c r="C16" s="4" t="s">
        <v>42</v>
      </c>
      <c r="D16"/>
      <c r="E16"/>
      <c r="F16"/>
      <c r="G16" s="5"/>
      <c r="H16" s="5"/>
      <c r="I16"/>
      <c r="J16"/>
      <c r="K16"/>
      <c r="L16"/>
      <c r="M16"/>
      <c r="N16"/>
      <c r="O16"/>
      <c r="P16"/>
      <c r="Q16"/>
    </row>
    <row r="17" spans="1:17" x14ac:dyDescent="0.45">
      <c r="B17" s="3" t="s">
        <v>29</v>
      </c>
      <c r="C17" s="4" t="s">
        <v>75</v>
      </c>
      <c r="D17"/>
      <c r="E17"/>
      <c r="F17"/>
      <c r="G17" s="5"/>
      <c r="H17" s="5"/>
      <c r="I17"/>
      <c r="J17"/>
      <c r="K17"/>
      <c r="L17"/>
      <c r="M17"/>
      <c r="N17"/>
      <c r="O17"/>
      <c r="P17"/>
      <c r="Q17"/>
    </row>
    <row r="18" spans="1:17" x14ac:dyDescent="0.45">
      <c r="B18" s="3" t="s">
        <v>30</v>
      </c>
      <c r="C18" s="4" t="s">
        <v>43</v>
      </c>
      <c r="D18" s="6"/>
      <c r="E18"/>
      <c r="F18"/>
      <c r="G18" s="5"/>
      <c r="H18" s="5"/>
      <c r="I18"/>
      <c r="J18"/>
      <c r="K18"/>
      <c r="L18"/>
      <c r="M18"/>
      <c r="N18"/>
      <c r="O18"/>
      <c r="P18"/>
      <c r="Q18"/>
    </row>
    <row r="19" spans="1:17" x14ac:dyDescent="0.45">
      <c r="B19" s="3" t="s">
        <v>31</v>
      </c>
      <c r="C19" s="4">
        <v>2000000</v>
      </c>
      <c r="D19"/>
      <c r="E19"/>
      <c r="F19"/>
      <c r="G19" s="5"/>
      <c r="H19" s="5"/>
      <c r="I19"/>
      <c r="J19"/>
      <c r="K19"/>
      <c r="L19"/>
      <c r="M19"/>
      <c r="N19"/>
      <c r="O19"/>
      <c r="P19"/>
      <c r="Q19"/>
    </row>
    <row r="20" spans="1:17" x14ac:dyDescent="0.45">
      <c r="B20" s="3" t="s">
        <v>32</v>
      </c>
      <c r="C20" s="4">
        <v>2000000</v>
      </c>
      <c r="D20"/>
      <c r="E20"/>
      <c r="F20"/>
      <c r="G20" s="5"/>
      <c r="H20" s="5"/>
      <c r="I20"/>
      <c r="J20"/>
      <c r="K20"/>
      <c r="L20"/>
      <c r="M20"/>
      <c r="N20"/>
      <c r="O20"/>
      <c r="P20"/>
      <c r="Q20"/>
    </row>
    <row r="21" spans="1:17" x14ac:dyDescent="0.45">
      <c r="B21" s="3" t="s">
        <v>33</v>
      </c>
      <c r="C21" s="4" t="s">
        <v>34</v>
      </c>
      <c r="D21"/>
      <c r="E21"/>
      <c r="F21"/>
      <c r="G21" s="5"/>
      <c r="H21" s="5"/>
      <c r="I21"/>
      <c r="J21"/>
      <c r="K21"/>
      <c r="L21"/>
      <c r="M21"/>
      <c r="N21"/>
      <c r="O21"/>
      <c r="P21"/>
      <c r="Q21"/>
    </row>
    <row r="22" spans="1:17" x14ac:dyDescent="0.45">
      <c r="B22" s="3" t="s">
        <v>35</v>
      </c>
      <c r="C22" s="4">
        <v>6</v>
      </c>
      <c r="D22"/>
      <c r="E22"/>
      <c r="F22"/>
      <c r="G22" s="5"/>
      <c r="H22" s="5"/>
      <c r="I22"/>
      <c r="J22"/>
      <c r="K22"/>
      <c r="L22"/>
      <c r="M22"/>
      <c r="N22"/>
      <c r="O22"/>
      <c r="P22"/>
      <c r="Q22"/>
    </row>
    <row r="23" spans="1:17" x14ac:dyDescent="0.45">
      <c r="B23" s="3" t="s">
        <v>36</v>
      </c>
      <c r="C23" s="7">
        <v>0.16700000000000001</v>
      </c>
      <c r="D23" s="5"/>
      <c r="E23"/>
      <c r="F23"/>
      <c r="G23" s="5"/>
      <c r="H23" s="5"/>
      <c r="I23"/>
      <c r="J23"/>
      <c r="K23"/>
      <c r="L23"/>
      <c r="M23"/>
      <c r="N23"/>
      <c r="O23"/>
      <c r="P23"/>
      <c r="Q23"/>
    </row>
    <row r="24" spans="1:17" x14ac:dyDescent="0.45">
      <c r="B24" s="3" t="s">
        <v>37</v>
      </c>
      <c r="C24" s="4">
        <v>3</v>
      </c>
      <c r="D24"/>
      <c r="E24"/>
      <c r="F24"/>
      <c r="G24" s="5"/>
      <c r="H24" s="5"/>
      <c r="I24"/>
      <c r="J24"/>
      <c r="K24"/>
      <c r="L24"/>
      <c r="M24"/>
      <c r="N24"/>
      <c r="O24"/>
      <c r="P24"/>
      <c r="Q24"/>
    </row>
    <row r="25" spans="1:17" x14ac:dyDescent="0.45">
      <c r="B25" s="3" t="s">
        <v>46</v>
      </c>
      <c r="C25" s="8">
        <f>C20*C23*C24/12</f>
        <v>83500</v>
      </c>
      <c r="D25"/>
      <c r="E25"/>
      <c r="F25"/>
      <c r="G25" s="5"/>
      <c r="H25" s="5"/>
      <c r="I25"/>
      <c r="J25"/>
      <c r="K25"/>
      <c r="L25"/>
      <c r="M25"/>
      <c r="N25"/>
      <c r="O25"/>
      <c r="P25"/>
      <c r="Q25"/>
    </row>
    <row r="26" spans="1:17" x14ac:dyDescent="0.45">
      <c r="B26" s="3" t="s">
        <v>38</v>
      </c>
      <c r="C26" s="7">
        <v>0.33300000000000002</v>
      </c>
      <c r="D26"/>
      <c r="E26"/>
      <c r="F26"/>
      <c r="G26" s="5"/>
      <c r="H26" s="5"/>
      <c r="I26"/>
      <c r="J26"/>
      <c r="K26"/>
      <c r="L26"/>
      <c r="M26"/>
      <c r="N26"/>
      <c r="O26"/>
      <c r="P26"/>
      <c r="Q26"/>
    </row>
    <row r="27" spans="1:17" x14ac:dyDescent="0.45">
      <c r="B27" s="3" t="s">
        <v>47</v>
      </c>
      <c r="C27" s="8">
        <f>C25*C26</f>
        <v>27805.5</v>
      </c>
      <c r="D27"/>
      <c r="E27"/>
      <c r="F27"/>
      <c r="G27" s="5"/>
      <c r="H27" s="5"/>
      <c r="I27"/>
      <c r="J27"/>
      <c r="K27"/>
      <c r="L27"/>
      <c r="M27"/>
      <c r="N27"/>
      <c r="O27"/>
      <c r="P27"/>
      <c r="Q27"/>
    </row>
    <row r="28" spans="1:17" x14ac:dyDescent="0.45">
      <c r="A28" t="s">
        <v>52</v>
      </c>
      <c r="B28" s="3" t="s">
        <v>48</v>
      </c>
      <c r="C28" s="8">
        <v>27806</v>
      </c>
      <c r="D28"/>
      <c r="E28"/>
      <c r="F28"/>
      <c r="G28" s="5"/>
      <c r="H28" s="5"/>
      <c r="I28"/>
      <c r="J28"/>
      <c r="K28"/>
      <c r="L28"/>
      <c r="M28"/>
      <c r="N28"/>
      <c r="O28"/>
      <c r="P28"/>
      <c r="Q28"/>
    </row>
    <row r="29" spans="1:17" x14ac:dyDescent="0.45">
      <c r="A29" t="s">
        <v>53</v>
      </c>
      <c r="B29" s="3" t="s">
        <v>49</v>
      </c>
      <c r="C29" s="8">
        <f>C25-C28</f>
        <v>55694</v>
      </c>
      <c r="D29"/>
      <c r="E29"/>
      <c r="F29"/>
      <c r="G29" s="5"/>
      <c r="H29" s="5"/>
      <c r="I29"/>
      <c r="J29"/>
      <c r="K29"/>
      <c r="L29"/>
      <c r="M29"/>
      <c r="N29"/>
      <c r="O29"/>
      <c r="P29"/>
      <c r="Q29"/>
    </row>
    <row r="30" spans="1:17" x14ac:dyDescent="0.45">
      <c r="B30" s="3" t="s">
        <v>39</v>
      </c>
      <c r="C30" s="4">
        <f>C31-C28-C29</f>
        <v>1916500</v>
      </c>
      <c r="D30"/>
      <c r="E30"/>
      <c r="F30"/>
      <c r="G30" s="5"/>
      <c r="H30" s="5"/>
      <c r="I30"/>
      <c r="J30"/>
      <c r="K30"/>
      <c r="L30"/>
      <c r="M30"/>
      <c r="N30"/>
      <c r="O30"/>
      <c r="P30"/>
      <c r="Q30"/>
    </row>
    <row r="31" spans="1:17" x14ac:dyDescent="0.45">
      <c r="B31" s="3" t="s">
        <v>40</v>
      </c>
      <c r="C31" s="4">
        <v>2000000</v>
      </c>
      <c r="D31"/>
      <c r="E31"/>
      <c r="F31"/>
      <c r="G31" s="5"/>
      <c r="H31" s="5"/>
      <c r="I31"/>
      <c r="J31"/>
      <c r="K31"/>
      <c r="L31"/>
      <c r="M31"/>
      <c r="N31"/>
      <c r="O31"/>
      <c r="P31"/>
      <c r="Q31"/>
    </row>
    <row r="33" spans="1:2" x14ac:dyDescent="0.45">
      <c r="A33">
        <v>3</v>
      </c>
      <c r="B33" s="1" t="s">
        <v>54</v>
      </c>
    </row>
    <row r="34" spans="1:2" x14ac:dyDescent="0.45">
      <c r="B34" s="1" t="s">
        <v>44</v>
      </c>
    </row>
    <row r="36" spans="1:2" x14ac:dyDescent="0.45">
      <c r="A36">
        <v>4</v>
      </c>
      <c r="B36" s="1" t="s">
        <v>59</v>
      </c>
    </row>
    <row r="37" spans="1:2" x14ac:dyDescent="0.45">
      <c r="B37" s="1" t="s">
        <v>55</v>
      </c>
    </row>
    <row r="38" spans="1:2" x14ac:dyDescent="0.45">
      <c r="A38" s="10" t="s">
        <v>67</v>
      </c>
      <c r="B38" s="1" t="s">
        <v>56</v>
      </c>
    </row>
    <row r="40" spans="1:2" x14ac:dyDescent="0.45">
      <c r="A40">
        <v>5</v>
      </c>
      <c r="B40" s="1" t="s">
        <v>58</v>
      </c>
    </row>
    <row r="41" spans="1:2" x14ac:dyDescent="0.45">
      <c r="A41" s="9" t="s">
        <v>11</v>
      </c>
      <c r="B41" s="1" t="s">
        <v>60</v>
      </c>
    </row>
    <row r="42" spans="1:2" x14ac:dyDescent="0.45">
      <c r="B42" s="1" t="s">
        <v>56</v>
      </c>
    </row>
    <row r="43" spans="1:2" x14ac:dyDescent="0.45">
      <c r="A43" s="9" t="s">
        <v>12</v>
      </c>
      <c r="B43" s="1" t="s">
        <v>63</v>
      </c>
    </row>
    <row r="44" spans="1:2" x14ac:dyDescent="0.45">
      <c r="A44" s="9" t="s">
        <v>71</v>
      </c>
      <c r="B44" s="1" t="s">
        <v>64</v>
      </c>
    </row>
    <row r="45" spans="1:2" x14ac:dyDescent="0.45">
      <c r="A45" s="10" t="s">
        <v>66</v>
      </c>
      <c r="B45" s="1" t="s">
        <v>65</v>
      </c>
    </row>
    <row r="46" spans="1:2" x14ac:dyDescent="0.45">
      <c r="B46" s="1" t="s">
        <v>68</v>
      </c>
    </row>
    <row r="48" spans="1:2" x14ac:dyDescent="0.45">
      <c r="A48">
        <v>6</v>
      </c>
      <c r="B48" s="1" t="s">
        <v>76</v>
      </c>
    </row>
    <row r="49" spans="1:2" x14ac:dyDescent="0.45">
      <c r="A49" s="9" t="s">
        <v>72</v>
      </c>
      <c r="B49" s="1" t="s">
        <v>73</v>
      </c>
    </row>
    <row r="50" spans="1:2" x14ac:dyDescent="0.45">
      <c r="B50" s="1" t="s">
        <v>74</v>
      </c>
    </row>
    <row r="51" spans="1:2" x14ac:dyDescent="0.45">
      <c r="A51" s="10" t="s">
        <v>70</v>
      </c>
      <c r="B51" s="1" t="s">
        <v>65</v>
      </c>
    </row>
  </sheetData>
  <sheetProtection algorithmName="SHA-512" hashValue="Ipz3D17lnuFq+zCVJbIbHh+HkLuil1A0Hv7Jvro4n6vcnChwwSwDgSAJ7taycwTHJErte6RgbJc3KSyHgZQtuA==" saltValue="mB/gDVUWNAEYm0QQSKaIhg==" spinCount="100000" sheet="1" objects="1" scenarios="1"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13A9A-E905-47EA-94D0-8F786A4B1345}">
  <dimension ref="A1:BP16"/>
  <sheetViews>
    <sheetView workbookViewId="0">
      <selection activeCell="C21" sqref="C21"/>
    </sheetView>
  </sheetViews>
  <sheetFormatPr defaultRowHeight="18" x14ac:dyDescent="0.45"/>
  <cols>
    <col min="2" max="2" width="12.3984375" style="1" bestFit="1" customWidth="1"/>
    <col min="3" max="4" width="11" style="1" bestFit="1" customWidth="1"/>
    <col min="5" max="5" width="10.3984375" style="1" bestFit="1" customWidth="1"/>
    <col min="6" max="7" width="11" style="1" bestFit="1" customWidth="1"/>
    <col min="8" max="68" width="8.796875" style="1"/>
  </cols>
  <sheetData>
    <row r="1" spans="1:68" x14ac:dyDescent="0.45">
      <c r="A1" t="s">
        <v>3</v>
      </c>
    </row>
    <row r="3" spans="1:68" x14ac:dyDescent="0.45">
      <c r="C3" s="1" t="s">
        <v>45</v>
      </c>
      <c r="D3" s="1" t="s">
        <v>4</v>
      </c>
      <c r="F3" s="1" t="s">
        <v>45</v>
      </c>
      <c r="G3" s="1" t="s">
        <v>4</v>
      </c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</row>
    <row r="4" spans="1:68" x14ac:dyDescent="0.45">
      <c r="A4" t="s">
        <v>15</v>
      </c>
      <c r="B4" s="2" t="s">
        <v>45</v>
      </c>
      <c r="C4" s="2">
        <v>1000000</v>
      </c>
      <c r="D4" s="2"/>
      <c r="E4" s="2" t="s">
        <v>14</v>
      </c>
      <c r="F4" s="2"/>
      <c r="G4" s="2">
        <v>1000000</v>
      </c>
    </row>
    <row r="5" spans="1:68" x14ac:dyDescent="0.45">
      <c r="A5" t="s">
        <v>16</v>
      </c>
      <c r="B5" s="2" t="s">
        <v>0</v>
      </c>
      <c r="C5" s="2"/>
      <c r="D5" s="2">
        <v>100000</v>
      </c>
      <c r="E5" s="2" t="s">
        <v>45</v>
      </c>
      <c r="F5" s="2">
        <v>100000</v>
      </c>
      <c r="G5" s="2"/>
    </row>
    <row r="6" spans="1:68" x14ac:dyDescent="0.45">
      <c r="A6" t="s">
        <v>17</v>
      </c>
      <c r="B6" s="2" t="s">
        <v>2</v>
      </c>
      <c r="C6" s="2"/>
      <c r="D6" s="2">
        <v>90000</v>
      </c>
      <c r="E6" s="2" t="s">
        <v>45</v>
      </c>
      <c r="F6" s="2">
        <v>90000</v>
      </c>
      <c r="G6" s="2"/>
    </row>
    <row r="7" spans="1:68" x14ac:dyDescent="0.45">
      <c r="A7" t="s">
        <v>18</v>
      </c>
      <c r="B7" s="2" t="s">
        <v>5</v>
      </c>
      <c r="C7" s="2"/>
      <c r="D7" s="2">
        <v>80000</v>
      </c>
      <c r="E7" s="2" t="s">
        <v>45</v>
      </c>
      <c r="F7" s="2">
        <v>80000</v>
      </c>
      <c r="G7" s="2"/>
    </row>
    <row r="8" spans="1:68" x14ac:dyDescent="0.45">
      <c r="A8" t="s">
        <v>19</v>
      </c>
      <c r="B8" s="2" t="s">
        <v>9</v>
      </c>
      <c r="C8" s="2"/>
      <c r="D8" s="2">
        <v>70000</v>
      </c>
      <c r="E8" s="2" t="s">
        <v>45</v>
      </c>
      <c r="F8" s="2">
        <v>70000</v>
      </c>
      <c r="G8" s="2"/>
    </row>
    <row r="9" spans="1:68" x14ac:dyDescent="0.45">
      <c r="A9" t="s">
        <v>20</v>
      </c>
      <c r="B9" s="2" t="s">
        <v>10</v>
      </c>
      <c r="C9" s="2"/>
      <c r="D9" s="2">
        <v>60000</v>
      </c>
      <c r="E9" s="2" t="s">
        <v>45</v>
      </c>
      <c r="F9" s="2">
        <v>60000</v>
      </c>
      <c r="G9" s="2"/>
    </row>
    <row r="10" spans="1:68" x14ac:dyDescent="0.45">
      <c r="A10" t="s">
        <v>21</v>
      </c>
      <c r="B10" s="2" t="s">
        <v>6</v>
      </c>
      <c r="C10" s="2"/>
      <c r="D10" s="2">
        <v>50000</v>
      </c>
      <c r="E10" s="2" t="s">
        <v>45</v>
      </c>
      <c r="F10" s="2">
        <v>50000</v>
      </c>
      <c r="G10" s="2"/>
    </row>
    <row r="11" spans="1:68" x14ac:dyDescent="0.45">
      <c r="A11" t="s">
        <v>22</v>
      </c>
      <c r="B11" s="2" t="s">
        <v>7</v>
      </c>
      <c r="C11" s="2"/>
      <c r="D11" s="2">
        <v>40000</v>
      </c>
      <c r="E11" s="2" t="s">
        <v>45</v>
      </c>
      <c r="F11" s="2">
        <v>40000</v>
      </c>
      <c r="G11" s="2"/>
    </row>
    <row r="12" spans="1:68" x14ac:dyDescent="0.45">
      <c r="A12" t="s">
        <v>23</v>
      </c>
      <c r="B12" s="2" t="s">
        <v>1</v>
      </c>
      <c r="C12" s="2"/>
      <c r="D12" s="2">
        <v>30000</v>
      </c>
      <c r="E12" s="2" t="s">
        <v>45</v>
      </c>
      <c r="F12" s="2">
        <v>30000</v>
      </c>
      <c r="G12" s="2"/>
    </row>
    <row r="13" spans="1:68" x14ac:dyDescent="0.45">
      <c r="A13" t="s">
        <v>24</v>
      </c>
      <c r="B13" s="2" t="s">
        <v>8</v>
      </c>
      <c r="C13" s="2"/>
      <c r="D13" s="2">
        <v>20000</v>
      </c>
      <c r="E13" s="2" t="s">
        <v>45</v>
      </c>
      <c r="F13" s="2">
        <v>20000</v>
      </c>
      <c r="G13" s="2"/>
    </row>
    <row r="14" spans="1:68" x14ac:dyDescent="0.45">
      <c r="A14" t="s">
        <v>50</v>
      </c>
      <c r="B14" s="2" t="s">
        <v>41</v>
      </c>
      <c r="C14" s="2"/>
      <c r="D14" s="2">
        <v>2000000</v>
      </c>
      <c r="E14" s="2" t="s">
        <v>45</v>
      </c>
      <c r="F14" s="2">
        <v>2000000</v>
      </c>
      <c r="G14" s="2"/>
    </row>
    <row r="15" spans="1:68" x14ac:dyDescent="0.45">
      <c r="A15" t="s">
        <v>52</v>
      </c>
      <c r="B15" s="2" t="s">
        <v>51</v>
      </c>
      <c r="C15" s="2"/>
      <c r="D15" s="2">
        <v>27806</v>
      </c>
      <c r="E15" s="2" t="s">
        <v>41</v>
      </c>
      <c r="F15" s="2"/>
      <c r="G15" s="2">
        <v>27806</v>
      </c>
    </row>
    <row r="16" spans="1:68" x14ac:dyDescent="0.45">
      <c r="A16" t="s">
        <v>53</v>
      </c>
      <c r="B16" s="2" t="s">
        <v>45</v>
      </c>
      <c r="C16" s="2">
        <v>55694</v>
      </c>
      <c r="D16" s="2"/>
      <c r="E16" s="2" t="s">
        <v>41</v>
      </c>
      <c r="F16" s="2"/>
      <c r="G16" s="2">
        <v>55694</v>
      </c>
    </row>
  </sheetData>
  <sheetProtection algorithmName="SHA-512" hashValue="26cVnH08wjEh+/NVqY1zQqnqvsZX6zt1BThjAfkyAxap0TBk8bwPFLvTJyCLgxNUL6WKcGp7Qa2T2cooKYcUJg==" saltValue="iA+Cfweevlxiu2TIS7K8KQ==" spinCount="100000" sheet="1" objects="1" scenarios="1"/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4BEE4-791A-4252-828A-F993965803FF}">
  <dimension ref="A1:BP16"/>
  <sheetViews>
    <sheetView workbookViewId="0">
      <selection activeCell="E21" sqref="E21"/>
    </sheetView>
  </sheetViews>
  <sheetFormatPr defaultRowHeight="18" x14ac:dyDescent="0.45"/>
  <cols>
    <col min="2" max="2" width="12.3984375" style="1" bestFit="1" customWidth="1"/>
    <col min="3" max="4" width="11" style="1" bestFit="1" customWidth="1"/>
    <col min="5" max="5" width="10.3984375" style="1" bestFit="1" customWidth="1"/>
    <col min="6" max="7" width="11" style="1" bestFit="1" customWidth="1"/>
    <col min="8" max="68" width="8.796875" style="1"/>
  </cols>
  <sheetData>
    <row r="1" spans="1:68" x14ac:dyDescent="0.45">
      <c r="D1" s="1" t="s">
        <v>4</v>
      </c>
      <c r="G1" s="1" t="s">
        <v>4</v>
      </c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</row>
    <row r="2" spans="1:68" x14ac:dyDescent="0.45">
      <c r="A2" t="s">
        <v>15</v>
      </c>
      <c r="B2" s="2" t="s">
        <v>45</v>
      </c>
      <c r="C2" s="2"/>
      <c r="D2" s="2"/>
      <c r="E2" s="2" t="s">
        <v>14</v>
      </c>
      <c r="F2" s="2"/>
      <c r="G2" s="2">
        <v>1000000</v>
      </c>
    </row>
    <row r="3" spans="1:68" x14ac:dyDescent="0.45">
      <c r="A3" t="s">
        <v>16</v>
      </c>
      <c r="B3" s="2" t="s">
        <v>0</v>
      </c>
      <c r="C3" s="2"/>
      <c r="D3" s="2">
        <v>100000</v>
      </c>
      <c r="E3" s="2" t="s">
        <v>45</v>
      </c>
      <c r="F3" s="2"/>
      <c r="G3" s="2"/>
    </row>
    <row r="4" spans="1:68" x14ac:dyDescent="0.45">
      <c r="A4" t="s">
        <v>17</v>
      </c>
      <c r="B4" s="2" t="s">
        <v>2</v>
      </c>
      <c r="C4" s="2"/>
      <c r="D4" s="2">
        <v>90000</v>
      </c>
      <c r="E4" s="2" t="s">
        <v>45</v>
      </c>
      <c r="F4" s="2"/>
      <c r="G4" s="2"/>
    </row>
    <row r="5" spans="1:68" x14ac:dyDescent="0.45">
      <c r="A5" t="s">
        <v>18</v>
      </c>
      <c r="B5" s="2" t="s">
        <v>5</v>
      </c>
      <c r="C5" s="2"/>
      <c r="D5" s="2">
        <v>80000</v>
      </c>
      <c r="E5" s="2" t="s">
        <v>45</v>
      </c>
      <c r="F5" s="2"/>
      <c r="G5" s="2"/>
    </row>
    <row r="6" spans="1:68" x14ac:dyDescent="0.45">
      <c r="A6" t="s">
        <v>19</v>
      </c>
      <c r="B6" s="2" t="s">
        <v>9</v>
      </c>
      <c r="C6" s="2"/>
      <c r="D6" s="2">
        <v>70000</v>
      </c>
      <c r="E6" s="2" t="s">
        <v>45</v>
      </c>
      <c r="F6" s="2"/>
      <c r="G6" s="2"/>
    </row>
    <row r="7" spans="1:68" x14ac:dyDescent="0.45">
      <c r="A7" t="s">
        <v>20</v>
      </c>
      <c r="B7" s="2" t="s">
        <v>10</v>
      </c>
      <c r="C7" s="2"/>
      <c r="D7" s="2">
        <v>60000</v>
      </c>
      <c r="E7" s="2" t="s">
        <v>45</v>
      </c>
      <c r="F7" s="2"/>
      <c r="G7" s="2"/>
    </row>
    <row r="8" spans="1:68" x14ac:dyDescent="0.45">
      <c r="A8" t="s">
        <v>21</v>
      </c>
      <c r="B8" s="2" t="s">
        <v>6</v>
      </c>
      <c r="C8" s="2"/>
      <c r="D8" s="2">
        <v>50000</v>
      </c>
      <c r="E8" s="2" t="s">
        <v>45</v>
      </c>
      <c r="F8" s="2"/>
      <c r="G8" s="2"/>
    </row>
    <row r="9" spans="1:68" x14ac:dyDescent="0.45">
      <c r="A9" t="s">
        <v>22</v>
      </c>
      <c r="B9" s="2" t="s">
        <v>7</v>
      </c>
      <c r="C9" s="2"/>
      <c r="D9" s="2">
        <v>40000</v>
      </c>
      <c r="E9" s="2" t="s">
        <v>45</v>
      </c>
      <c r="F9" s="2"/>
      <c r="G9" s="2"/>
    </row>
    <row r="10" spans="1:68" x14ac:dyDescent="0.45">
      <c r="A10" t="s">
        <v>23</v>
      </c>
      <c r="B10" s="2" t="s">
        <v>1</v>
      </c>
      <c r="C10" s="2"/>
      <c r="D10" s="2">
        <v>30000</v>
      </c>
      <c r="E10" s="2" t="s">
        <v>45</v>
      </c>
      <c r="F10" s="2"/>
      <c r="G10" s="2"/>
    </row>
    <row r="11" spans="1:68" x14ac:dyDescent="0.45">
      <c r="A11" t="s">
        <v>24</v>
      </c>
      <c r="B11" s="2" t="s">
        <v>8</v>
      </c>
      <c r="C11" s="2"/>
      <c r="D11" s="2">
        <v>20000</v>
      </c>
      <c r="E11" s="2" t="s">
        <v>45</v>
      </c>
      <c r="F11" s="2"/>
      <c r="G11" s="2"/>
    </row>
    <row r="12" spans="1:68" x14ac:dyDescent="0.45">
      <c r="A12" t="s">
        <v>50</v>
      </c>
      <c r="B12" s="2" t="s">
        <v>41</v>
      </c>
      <c r="C12" s="2"/>
      <c r="D12" s="2"/>
      <c r="E12" s="2" t="s">
        <v>45</v>
      </c>
      <c r="F12" s="2"/>
      <c r="G12" s="2"/>
    </row>
    <row r="13" spans="1:68" x14ac:dyDescent="0.45">
      <c r="A13" t="s">
        <v>52</v>
      </c>
      <c r="B13" s="2" t="s">
        <v>51</v>
      </c>
      <c r="C13" s="2"/>
      <c r="D13" s="2">
        <v>27806</v>
      </c>
      <c r="E13" s="2" t="s">
        <v>41</v>
      </c>
      <c r="F13" s="2"/>
      <c r="G13" s="2"/>
    </row>
    <row r="14" spans="1:68" x14ac:dyDescent="0.45">
      <c r="A14" t="s">
        <v>53</v>
      </c>
      <c r="B14" s="2" t="s">
        <v>45</v>
      </c>
      <c r="C14" s="2"/>
      <c r="D14" s="2"/>
      <c r="E14" s="2" t="s">
        <v>41</v>
      </c>
      <c r="F14" s="2"/>
      <c r="G14" s="2"/>
    </row>
    <row r="15" spans="1:68" x14ac:dyDescent="0.45">
      <c r="D15" s="1">
        <f>SUM(D2:D14)</f>
        <v>567806</v>
      </c>
      <c r="G15" s="1">
        <f t="shared" ref="G15" si="0">SUM(G2:G14)</f>
        <v>1000000</v>
      </c>
    </row>
    <row r="16" spans="1:68" x14ac:dyDescent="0.45">
      <c r="C16" s="1" t="s">
        <v>57</v>
      </c>
      <c r="D16" s="1">
        <f>G15-D15</f>
        <v>432194</v>
      </c>
    </row>
  </sheetData>
  <sheetProtection algorithmName="SHA-512" hashValue="A6MmXi1ittYo5sBy45y5GjMY5t0DULizDWBPXHJ8kN3b9L/WH4bU/kZVOC32a+fl0w8DebxJtVTPbbfHKVCdJg==" saltValue="Bq7NXrt+Z4a3DiRSdjiNig==" spinCount="100000" sheet="1" objects="1" scenarios="1"/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3D34E-6A8B-4F4D-BCA7-3B103D75A205}">
  <dimension ref="A1:BP52"/>
  <sheetViews>
    <sheetView workbookViewId="0">
      <selection activeCell="A53" sqref="A53"/>
    </sheetView>
  </sheetViews>
  <sheetFormatPr defaultRowHeight="18" x14ac:dyDescent="0.45"/>
  <cols>
    <col min="1" max="1" width="10" bestFit="1" customWidth="1"/>
    <col min="2" max="2" width="12.3984375" style="1" bestFit="1" customWidth="1"/>
    <col min="3" max="4" width="11" style="1" bestFit="1" customWidth="1"/>
    <col min="5" max="5" width="10.3984375" style="1" bestFit="1" customWidth="1"/>
    <col min="6" max="7" width="11" style="1" bestFit="1" customWidth="1"/>
    <col min="8" max="68" width="8.796875" style="1"/>
  </cols>
  <sheetData>
    <row r="1" spans="1:68" x14ac:dyDescent="0.45">
      <c r="A1" t="s">
        <v>61</v>
      </c>
      <c r="C1" s="1" t="s">
        <v>45</v>
      </c>
      <c r="D1" s="1" t="s">
        <v>4</v>
      </c>
      <c r="F1" s="1" t="s">
        <v>45</v>
      </c>
      <c r="G1" s="1" t="s">
        <v>4</v>
      </c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</row>
    <row r="2" spans="1:68" x14ac:dyDescent="0.45">
      <c r="A2" t="s">
        <v>15</v>
      </c>
      <c r="B2" s="2" t="s">
        <v>45</v>
      </c>
      <c r="C2" s="2">
        <v>1000000</v>
      </c>
      <c r="D2" s="2"/>
      <c r="E2" s="2" t="s">
        <v>14</v>
      </c>
      <c r="F2" s="2"/>
      <c r="G2" s="2"/>
    </row>
    <row r="3" spans="1:68" x14ac:dyDescent="0.45">
      <c r="A3" t="s">
        <v>16</v>
      </c>
      <c r="B3" s="2" t="s">
        <v>0</v>
      </c>
      <c r="C3" s="2"/>
      <c r="D3" s="2"/>
      <c r="E3" s="2" t="s">
        <v>45</v>
      </c>
      <c r="F3" s="2">
        <v>100000</v>
      </c>
      <c r="G3" s="2"/>
    </row>
    <row r="4" spans="1:68" x14ac:dyDescent="0.45">
      <c r="A4" t="s">
        <v>17</v>
      </c>
      <c r="B4" s="2" t="s">
        <v>2</v>
      </c>
      <c r="C4" s="2"/>
      <c r="D4" s="2"/>
      <c r="E4" s="2" t="s">
        <v>45</v>
      </c>
      <c r="F4" s="2">
        <v>90000</v>
      </c>
      <c r="G4" s="2"/>
    </row>
    <row r="5" spans="1:68" x14ac:dyDescent="0.45">
      <c r="A5" t="s">
        <v>18</v>
      </c>
      <c r="B5" s="2" t="s">
        <v>5</v>
      </c>
      <c r="C5" s="2"/>
      <c r="D5" s="2"/>
      <c r="E5" s="2" t="s">
        <v>45</v>
      </c>
      <c r="F5" s="2">
        <v>80000</v>
      </c>
      <c r="G5" s="2"/>
    </row>
    <row r="6" spans="1:68" x14ac:dyDescent="0.45">
      <c r="A6" t="s">
        <v>19</v>
      </c>
      <c r="B6" s="2" t="s">
        <v>9</v>
      </c>
      <c r="C6" s="2"/>
      <c r="D6" s="2"/>
      <c r="E6" s="2" t="s">
        <v>45</v>
      </c>
      <c r="F6" s="2">
        <v>70000</v>
      </c>
      <c r="G6" s="2"/>
    </row>
    <row r="7" spans="1:68" x14ac:dyDescent="0.45">
      <c r="A7" t="s">
        <v>20</v>
      </c>
      <c r="B7" s="2" t="s">
        <v>10</v>
      </c>
      <c r="C7" s="2"/>
      <c r="D7" s="2"/>
      <c r="E7" s="2" t="s">
        <v>45</v>
      </c>
      <c r="F7" s="2">
        <v>60000</v>
      </c>
      <c r="G7" s="2"/>
    </row>
    <row r="8" spans="1:68" x14ac:dyDescent="0.45">
      <c r="A8" t="s">
        <v>21</v>
      </c>
      <c r="B8" s="2" t="s">
        <v>6</v>
      </c>
      <c r="C8" s="2"/>
      <c r="D8" s="2"/>
      <c r="E8" s="2" t="s">
        <v>45</v>
      </c>
      <c r="F8" s="2">
        <v>50000</v>
      </c>
      <c r="G8" s="2"/>
    </row>
    <row r="9" spans="1:68" x14ac:dyDescent="0.45">
      <c r="A9" t="s">
        <v>22</v>
      </c>
      <c r="B9" s="2" t="s">
        <v>7</v>
      </c>
      <c r="C9" s="2"/>
      <c r="D9" s="2"/>
      <c r="E9" s="2" t="s">
        <v>45</v>
      </c>
      <c r="F9" s="2">
        <v>40000</v>
      </c>
      <c r="G9" s="2"/>
    </row>
    <row r="10" spans="1:68" x14ac:dyDescent="0.45">
      <c r="A10" t="s">
        <v>23</v>
      </c>
      <c r="B10" s="2" t="s">
        <v>1</v>
      </c>
      <c r="C10" s="2"/>
      <c r="D10" s="2"/>
      <c r="E10" s="2" t="s">
        <v>45</v>
      </c>
      <c r="F10" s="2">
        <v>30000</v>
      </c>
      <c r="G10" s="2"/>
    </row>
    <row r="11" spans="1:68" x14ac:dyDescent="0.45">
      <c r="A11" t="s">
        <v>24</v>
      </c>
      <c r="B11" s="2" t="s">
        <v>8</v>
      </c>
      <c r="C11" s="2"/>
      <c r="D11" s="2"/>
      <c r="E11" s="2" t="s">
        <v>45</v>
      </c>
      <c r="F11" s="2">
        <v>20000</v>
      </c>
      <c r="G11" s="2"/>
    </row>
    <row r="12" spans="1:68" x14ac:dyDescent="0.45">
      <c r="A12" t="s">
        <v>50</v>
      </c>
      <c r="B12" s="2" t="s">
        <v>41</v>
      </c>
      <c r="C12" s="2"/>
      <c r="D12" s="2">
        <v>2000000</v>
      </c>
      <c r="E12" s="2" t="s">
        <v>45</v>
      </c>
      <c r="F12" s="2">
        <v>2000000</v>
      </c>
      <c r="G12" s="2"/>
    </row>
    <row r="13" spans="1:68" x14ac:dyDescent="0.45">
      <c r="A13" t="s">
        <v>52</v>
      </c>
      <c r="B13" s="2" t="s">
        <v>51</v>
      </c>
      <c r="C13" s="2"/>
      <c r="D13" s="2"/>
      <c r="E13" s="2" t="s">
        <v>41</v>
      </c>
      <c r="F13" s="2"/>
      <c r="G13" s="2">
        <v>27806</v>
      </c>
    </row>
    <row r="14" spans="1:68" x14ac:dyDescent="0.45">
      <c r="A14" t="s">
        <v>53</v>
      </c>
      <c r="B14" s="2" t="s">
        <v>45</v>
      </c>
      <c r="C14" s="2">
        <v>55694</v>
      </c>
      <c r="D14" s="2"/>
      <c r="E14" s="2" t="s">
        <v>41</v>
      </c>
      <c r="F14" s="2"/>
      <c r="G14" s="2">
        <v>55694</v>
      </c>
    </row>
    <row r="15" spans="1:68" x14ac:dyDescent="0.45">
      <c r="C15" s="1">
        <f>SUM(C1:C14)</f>
        <v>1055694</v>
      </c>
      <c r="D15" s="1">
        <f t="shared" ref="D15:G15" si="0">SUM(D1:D14)</f>
        <v>2000000</v>
      </c>
      <c r="E15" s="1">
        <f t="shared" si="0"/>
        <v>0</v>
      </c>
      <c r="F15" s="1">
        <f t="shared" si="0"/>
        <v>2540000</v>
      </c>
      <c r="G15" s="1">
        <f t="shared" si="0"/>
        <v>83500</v>
      </c>
    </row>
    <row r="17" spans="1:68" x14ac:dyDescent="0.45">
      <c r="A17" t="s">
        <v>62</v>
      </c>
      <c r="B17" s="2" t="s">
        <v>45</v>
      </c>
      <c r="C17" s="2">
        <f>SUM(C15)</f>
        <v>1055694</v>
      </c>
      <c r="D17" s="2"/>
      <c r="E17" s="2" t="s">
        <v>45</v>
      </c>
      <c r="F17" s="2">
        <f>SUM(F15)</f>
        <v>2540000</v>
      </c>
      <c r="G17" s="2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</row>
    <row r="18" spans="1:68" x14ac:dyDescent="0.45">
      <c r="A18" t="s">
        <v>15</v>
      </c>
      <c r="B18" s="2" t="s">
        <v>45</v>
      </c>
      <c r="C18" s="2"/>
      <c r="D18" s="2"/>
      <c r="E18" s="2" t="s">
        <v>14</v>
      </c>
      <c r="F18" s="2"/>
      <c r="G18" s="2"/>
    </row>
    <row r="19" spans="1:68" x14ac:dyDescent="0.45">
      <c r="A19" t="s">
        <v>16</v>
      </c>
      <c r="B19" s="2" t="s">
        <v>0</v>
      </c>
      <c r="C19" s="2"/>
      <c r="D19" s="2"/>
      <c r="E19" s="2" t="s">
        <v>45</v>
      </c>
      <c r="F19" s="2"/>
      <c r="G19" s="2"/>
    </row>
    <row r="20" spans="1:68" x14ac:dyDescent="0.45">
      <c r="A20" t="s">
        <v>17</v>
      </c>
      <c r="B20" s="2" t="s">
        <v>2</v>
      </c>
      <c r="C20" s="2"/>
      <c r="D20" s="2"/>
      <c r="E20" s="2" t="s">
        <v>45</v>
      </c>
      <c r="F20" s="2"/>
      <c r="G20" s="2"/>
    </row>
    <row r="21" spans="1:68" x14ac:dyDescent="0.45">
      <c r="A21" t="s">
        <v>18</v>
      </c>
      <c r="B21" s="2" t="s">
        <v>5</v>
      </c>
      <c r="C21" s="2"/>
      <c r="D21" s="2"/>
      <c r="E21" s="2" t="s">
        <v>45</v>
      </c>
      <c r="F21" s="2"/>
      <c r="G21" s="2"/>
    </row>
    <row r="22" spans="1:68" x14ac:dyDescent="0.45">
      <c r="A22" t="s">
        <v>19</v>
      </c>
      <c r="B22" s="2" t="s">
        <v>9</v>
      </c>
      <c r="C22" s="2"/>
      <c r="D22" s="2"/>
      <c r="E22" s="2" t="s">
        <v>45</v>
      </c>
      <c r="F22" s="2"/>
      <c r="G22" s="2"/>
    </row>
    <row r="23" spans="1:68" x14ac:dyDescent="0.45">
      <c r="A23" t="s">
        <v>20</v>
      </c>
      <c r="B23" s="2" t="s">
        <v>10</v>
      </c>
      <c r="C23" s="2"/>
      <c r="D23" s="2"/>
      <c r="E23" s="2" t="s">
        <v>45</v>
      </c>
      <c r="F23" s="2"/>
      <c r="G23" s="2"/>
    </row>
    <row r="24" spans="1:68" x14ac:dyDescent="0.45">
      <c r="A24" t="s">
        <v>21</v>
      </c>
      <c r="B24" s="2" t="s">
        <v>6</v>
      </c>
      <c r="C24" s="2"/>
      <c r="D24" s="2"/>
      <c r="E24" s="2" t="s">
        <v>45</v>
      </c>
      <c r="F24" s="2"/>
      <c r="G24" s="2"/>
    </row>
    <row r="25" spans="1:68" x14ac:dyDescent="0.45">
      <c r="A25" t="s">
        <v>22</v>
      </c>
      <c r="B25" s="2" t="s">
        <v>7</v>
      </c>
      <c r="C25" s="2"/>
      <c r="D25" s="2"/>
      <c r="E25" s="2" t="s">
        <v>45</v>
      </c>
      <c r="F25" s="2"/>
      <c r="G25" s="2"/>
    </row>
    <row r="26" spans="1:68" x14ac:dyDescent="0.45">
      <c r="A26" t="s">
        <v>23</v>
      </c>
      <c r="B26" s="2" t="s">
        <v>1</v>
      </c>
      <c r="C26" s="2"/>
      <c r="D26" s="2"/>
      <c r="E26" s="2" t="s">
        <v>45</v>
      </c>
      <c r="F26" s="2"/>
      <c r="G26" s="2"/>
    </row>
    <row r="27" spans="1:68" x14ac:dyDescent="0.45">
      <c r="A27" t="s">
        <v>24</v>
      </c>
      <c r="B27" s="2" t="s">
        <v>8</v>
      </c>
      <c r="C27" s="2"/>
      <c r="D27" s="2"/>
      <c r="E27" s="2" t="s">
        <v>45</v>
      </c>
      <c r="F27" s="2"/>
      <c r="G27" s="2"/>
    </row>
    <row r="28" spans="1:68" x14ac:dyDescent="0.45">
      <c r="A28" t="s">
        <v>50</v>
      </c>
      <c r="B28" s="2" t="s">
        <v>41</v>
      </c>
      <c r="C28" s="2"/>
      <c r="D28" s="2">
        <f>SUM(D12)-G13-G14</f>
        <v>1916500</v>
      </c>
      <c r="E28" s="2" t="s">
        <v>45</v>
      </c>
      <c r="F28" s="2"/>
      <c r="G28" s="2"/>
    </row>
    <row r="29" spans="1:68" x14ac:dyDescent="0.45">
      <c r="A29" t="s">
        <v>52</v>
      </c>
      <c r="B29" s="2" t="s">
        <v>51</v>
      </c>
      <c r="C29" s="2"/>
      <c r="D29" s="2"/>
      <c r="E29" s="2" t="s">
        <v>41</v>
      </c>
      <c r="F29" s="2"/>
      <c r="G29" s="2"/>
    </row>
    <row r="30" spans="1:68" x14ac:dyDescent="0.45">
      <c r="A30" t="s">
        <v>53</v>
      </c>
      <c r="B30" s="2" t="s">
        <v>45</v>
      </c>
      <c r="C30" s="2"/>
      <c r="D30" s="2"/>
      <c r="E30" s="2" t="s">
        <v>41</v>
      </c>
      <c r="F30" s="2"/>
      <c r="G30" s="2"/>
    </row>
    <row r="31" spans="1:68" x14ac:dyDescent="0.45">
      <c r="C31" s="1">
        <f>SUM(C17:C30)</f>
        <v>1055694</v>
      </c>
      <c r="D31" s="1">
        <f t="shared" ref="D31:G31" si="1">SUM(D17:D30)</f>
        <v>1916500</v>
      </c>
      <c r="E31" s="1">
        <f t="shared" si="1"/>
        <v>0</v>
      </c>
      <c r="F31" s="1">
        <f t="shared" si="1"/>
        <v>2540000</v>
      </c>
      <c r="G31" s="1">
        <f t="shared" si="1"/>
        <v>0</v>
      </c>
    </row>
    <row r="32" spans="1:68" x14ac:dyDescent="0.45">
      <c r="A32" t="s">
        <v>71</v>
      </c>
    </row>
    <row r="33" spans="1:68" x14ac:dyDescent="0.45">
      <c r="A33" s="10" t="s">
        <v>66</v>
      </c>
      <c r="B33" s="2" t="s">
        <v>45</v>
      </c>
      <c r="C33" s="2">
        <v>1055694</v>
      </c>
      <c r="D33" s="2"/>
      <c r="E33" s="2" t="s">
        <v>45</v>
      </c>
      <c r="F33" s="2">
        <v>2540000</v>
      </c>
      <c r="G33" s="2">
        <f>F33-C33</f>
        <v>1484306</v>
      </c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</row>
    <row r="34" spans="1:68" x14ac:dyDescent="0.45">
      <c r="A34" t="s">
        <v>15</v>
      </c>
      <c r="B34" s="2" t="s">
        <v>45</v>
      </c>
      <c r="C34" s="2"/>
      <c r="D34" s="2"/>
      <c r="E34" s="2" t="s">
        <v>14</v>
      </c>
      <c r="F34" s="2"/>
      <c r="G34" s="2"/>
    </row>
    <row r="35" spans="1:68" x14ac:dyDescent="0.45">
      <c r="A35" t="s">
        <v>16</v>
      </c>
      <c r="B35" s="2" t="s">
        <v>0</v>
      </c>
      <c r="C35" s="2"/>
      <c r="D35" s="2"/>
      <c r="E35" s="2" t="s">
        <v>45</v>
      </c>
      <c r="F35" s="2"/>
      <c r="G35" s="2"/>
    </row>
    <row r="36" spans="1:68" x14ac:dyDescent="0.45">
      <c r="A36" t="s">
        <v>17</v>
      </c>
      <c r="B36" s="2" t="s">
        <v>2</v>
      </c>
      <c r="C36" s="2"/>
      <c r="D36" s="2"/>
      <c r="E36" s="2" t="s">
        <v>45</v>
      </c>
      <c r="F36" s="2"/>
      <c r="G36" s="2"/>
    </row>
    <row r="37" spans="1:68" x14ac:dyDescent="0.45">
      <c r="A37" t="s">
        <v>18</v>
      </c>
      <c r="B37" s="2" t="s">
        <v>5</v>
      </c>
      <c r="C37" s="2"/>
      <c r="D37" s="2"/>
      <c r="E37" s="2" t="s">
        <v>45</v>
      </c>
      <c r="F37" s="2"/>
      <c r="G37" s="2"/>
    </row>
    <row r="38" spans="1:68" x14ac:dyDescent="0.45">
      <c r="A38" t="s">
        <v>19</v>
      </c>
      <c r="B38" s="2" t="s">
        <v>9</v>
      </c>
      <c r="C38" s="2"/>
      <c r="D38" s="2"/>
      <c r="E38" s="2" t="s">
        <v>45</v>
      </c>
      <c r="F38" s="2"/>
      <c r="G38" s="2"/>
    </row>
    <row r="39" spans="1:68" x14ac:dyDescent="0.45">
      <c r="A39" t="s">
        <v>20</v>
      </c>
      <c r="B39" s="2" t="s">
        <v>10</v>
      </c>
      <c r="C39" s="2"/>
      <c r="D39" s="2"/>
      <c r="E39" s="2" t="s">
        <v>45</v>
      </c>
      <c r="F39" s="2"/>
      <c r="G39" s="2"/>
    </row>
    <row r="40" spans="1:68" x14ac:dyDescent="0.45">
      <c r="A40" t="s">
        <v>21</v>
      </c>
      <c r="B40" s="2" t="s">
        <v>6</v>
      </c>
      <c r="C40" s="2"/>
      <c r="D40" s="2"/>
      <c r="E40" s="2" t="s">
        <v>45</v>
      </c>
      <c r="F40" s="2"/>
      <c r="G40" s="2"/>
    </row>
    <row r="41" spans="1:68" x14ac:dyDescent="0.45">
      <c r="A41" t="s">
        <v>22</v>
      </c>
      <c r="B41" s="2" t="s">
        <v>7</v>
      </c>
      <c r="C41" s="2"/>
      <c r="D41" s="2"/>
      <c r="E41" s="2" t="s">
        <v>45</v>
      </c>
      <c r="F41" s="2"/>
      <c r="G41" s="2"/>
    </row>
    <row r="42" spans="1:68" x14ac:dyDescent="0.45">
      <c r="A42" t="s">
        <v>23</v>
      </c>
      <c r="B42" s="2" t="s">
        <v>1</v>
      </c>
      <c r="C42" s="2"/>
      <c r="D42" s="2"/>
      <c r="E42" s="2" t="s">
        <v>45</v>
      </c>
      <c r="F42" s="2"/>
      <c r="G42" s="2"/>
    </row>
    <row r="43" spans="1:68" x14ac:dyDescent="0.45">
      <c r="A43" t="s">
        <v>24</v>
      </c>
      <c r="B43" s="2" t="s">
        <v>8</v>
      </c>
      <c r="C43" s="2"/>
      <c r="D43" s="2"/>
      <c r="E43" s="2" t="s">
        <v>45</v>
      </c>
      <c r="F43" s="2"/>
      <c r="G43" s="2"/>
    </row>
    <row r="44" spans="1:68" x14ac:dyDescent="0.45">
      <c r="A44" t="s">
        <v>50</v>
      </c>
      <c r="B44" s="2" t="s">
        <v>41</v>
      </c>
      <c r="C44" s="2"/>
      <c r="D44" s="2">
        <v>1916500</v>
      </c>
      <c r="E44" s="2" t="s">
        <v>45</v>
      </c>
      <c r="F44" s="2"/>
      <c r="G44" s="2"/>
    </row>
    <row r="45" spans="1:68" x14ac:dyDescent="0.45">
      <c r="A45" t="s">
        <v>52</v>
      </c>
      <c r="B45" s="2" t="s">
        <v>51</v>
      </c>
      <c r="C45" s="2"/>
      <c r="D45" s="2"/>
      <c r="E45" s="2" t="s">
        <v>41</v>
      </c>
      <c r="F45" s="2"/>
      <c r="G45" s="2"/>
    </row>
    <row r="46" spans="1:68" x14ac:dyDescent="0.45">
      <c r="A46" t="s">
        <v>53</v>
      </c>
      <c r="B46" s="2" t="s">
        <v>45</v>
      </c>
      <c r="C46" s="2"/>
      <c r="D46" s="2"/>
      <c r="E46" s="2" t="s">
        <v>41</v>
      </c>
      <c r="F46" s="2"/>
      <c r="G46" s="2"/>
    </row>
    <row r="47" spans="1:68" x14ac:dyDescent="0.45">
      <c r="D47" s="1">
        <f>SUM(D33:D46)</f>
        <v>1916500</v>
      </c>
      <c r="G47" s="1">
        <f t="shared" ref="G47" si="2">SUM(G33:G46)</f>
        <v>1484306</v>
      </c>
    </row>
    <row r="48" spans="1:68" x14ac:dyDescent="0.45">
      <c r="F48" s="1" t="s">
        <v>57</v>
      </c>
      <c r="G48" s="1">
        <f>D47-G47</f>
        <v>432194</v>
      </c>
    </row>
    <row r="49" spans="1:7" x14ac:dyDescent="0.45">
      <c r="A49" t="s">
        <v>72</v>
      </c>
    </row>
    <row r="50" spans="1:7" x14ac:dyDescent="0.45">
      <c r="A50" s="10" t="s">
        <v>70</v>
      </c>
      <c r="B50" s="2" t="s">
        <v>41</v>
      </c>
      <c r="C50" s="2"/>
      <c r="D50" s="2">
        <v>1916500</v>
      </c>
      <c r="E50" s="2" t="s">
        <v>45</v>
      </c>
      <c r="F50" s="2">
        <v>1916500</v>
      </c>
      <c r="G50" s="2"/>
    </row>
    <row r="51" spans="1:7" x14ac:dyDescent="0.45">
      <c r="B51" s="2" t="s">
        <v>45</v>
      </c>
      <c r="C51" s="2">
        <f>SUM(F50)</f>
        <v>1916500</v>
      </c>
      <c r="D51" s="2"/>
      <c r="E51" s="2" t="s">
        <v>69</v>
      </c>
      <c r="F51" s="2"/>
      <c r="G51" s="2">
        <v>1916500</v>
      </c>
    </row>
    <row r="52" spans="1:7" x14ac:dyDescent="0.45">
      <c r="D52" s="1">
        <f>SUM(D50:D51)</f>
        <v>1916500</v>
      </c>
      <c r="G52" s="1">
        <f t="shared" ref="G52" si="3">SUM(G50:G51)</f>
        <v>1916500</v>
      </c>
    </row>
  </sheetData>
  <sheetProtection algorithmName="SHA-512" hashValue="kYavfUwR9nTfMHgICQCQli9D0DtDPrLGHECPJJ5qiIrxZOS3DX0a3XORr7cRvRQkXMLlikXjZHD3V7aLHZPPTw==" saltValue="9Argf+R7neaB8+Vyw1Yo/w==" spinCount="100000" sheet="1" objects="1" scenarios="1"/>
  <phoneticPr fontId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11D97-DF8E-48BE-BE2B-56B4FF336E32}">
  <dimension ref="A1:S19"/>
  <sheetViews>
    <sheetView tabSelected="1" workbookViewId="0">
      <selection activeCell="I15" sqref="I15"/>
    </sheetView>
  </sheetViews>
  <sheetFormatPr defaultRowHeight="18" x14ac:dyDescent="0.45"/>
  <cols>
    <col min="1" max="1" width="10.19921875" style="11" customWidth="1"/>
    <col min="2" max="4" width="8.59765625" style="12" bestFit="1" customWidth="1"/>
    <col min="5" max="5" width="7.3984375" style="12" bestFit="1" customWidth="1"/>
    <col min="6" max="6" width="7.3984375" style="12" customWidth="1"/>
    <col min="7" max="7" width="7.3984375" style="12" bestFit="1" customWidth="1"/>
    <col min="8" max="8" width="8.59765625" style="12" bestFit="1" customWidth="1"/>
    <col min="9" max="10" width="8.3984375" style="12" bestFit="1" customWidth="1"/>
    <col min="11" max="19" width="8.796875" style="12"/>
    <col min="20" max="16384" width="8.796875" style="11"/>
  </cols>
  <sheetData>
    <row r="1" spans="1:10" x14ac:dyDescent="0.45">
      <c r="A1" s="11" t="s">
        <v>77</v>
      </c>
    </row>
    <row r="2" spans="1:10" x14ac:dyDescent="0.45">
      <c r="A2" s="11">
        <v>1</v>
      </c>
      <c r="B2" s="12" t="s">
        <v>78</v>
      </c>
    </row>
    <row r="3" spans="1:10" x14ac:dyDescent="0.45">
      <c r="A3" s="11">
        <v>2</v>
      </c>
      <c r="B3" s="12" t="s">
        <v>79</v>
      </c>
    </row>
    <row r="4" spans="1:10" x14ac:dyDescent="0.45">
      <c r="A4" s="11">
        <v>3</v>
      </c>
      <c r="B4" s="12" t="s">
        <v>80</v>
      </c>
    </row>
    <row r="6" spans="1:10" x14ac:dyDescent="0.45">
      <c r="A6" s="13"/>
      <c r="C6" s="12" t="s">
        <v>81</v>
      </c>
      <c r="D6" s="12" t="s">
        <v>82</v>
      </c>
      <c r="E6" s="12" t="s">
        <v>4</v>
      </c>
      <c r="G6" s="12" t="s">
        <v>83</v>
      </c>
      <c r="H6" s="12" t="s">
        <v>84</v>
      </c>
      <c r="I6" s="12" t="s">
        <v>4</v>
      </c>
      <c r="J6" s="12" t="s">
        <v>85</v>
      </c>
    </row>
    <row r="7" spans="1:10" x14ac:dyDescent="0.45">
      <c r="A7" s="14">
        <v>44562</v>
      </c>
      <c r="B7" s="15" t="s">
        <v>86</v>
      </c>
      <c r="C7" s="15"/>
      <c r="D7" s="15"/>
      <c r="E7" s="15"/>
      <c r="F7" s="15"/>
      <c r="G7" s="15"/>
      <c r="H7" s="15"/>
      <c r="I7" s="15"/>
      <c r="J7" s="15">
        <v>50000</v>
      </c>
    </row>
    <row r="8" spans="1:10" x14ac:dyDescent="0.45">
      <c r="A8" s="14">
        <v>44593</v>
      </c>
      <c r="B8" s="15" t="s">
        <v>10</v>
      </c>
      <c r="C8" s="15"/>
      <c r="D8" s="15"/>
      <c r="E8" s="15">
        <v>20000</v>
      </c>
      <c r="F8" s="15"/>
      <c r="G8" s="15">
        <v>20000</v>
      </c>
      <c r="H8" s="15"/>
      <c r="I8" s="15"/>
      <c r="J8" s="15">
        <f t="shared" ref="J8:J12" si="0">J7+C8-G8</f>
        <v>30000</v>
      </c>
    </row>
    <row r="9" spans="1:10" x14ac:dyDescent="0.45">
      <c r="A9" s="14">
        <v>44682</v>
      </c>
      <c r="B9" s="15" t="s">
        <v>90</v>
      </c>
      <c r="C9" s="15"/>
      <c r="D9" s="15">
        <v>10000</v>
      </c>
      <c r="E9" s="15"/>
      <c r="F9" s="15"/>
      <c r="G9" s="15">
        <v>10000</v>
      </c>
      <c r="H9" s="15"/>
      <c r="I9" s="15"/>
      <c r="J9" s="15">
        <f t="shared" si="0"/>
        <v>20000</v>
      </c>
    </row>
    <row r="10" spans="1:10" x14ac:dyDescent="0.45">
      <c r="A10" s="14">
        <v>44743</v>
      </c>
      <c r="B10" s="15"/>
      <c r="C10" s="15">
        <v>100000</v>
      </c>
      <c r="D10" s="15"/>
      <c r="E10" s="15"/>
      <c r="F10" s="15" t="s">
        <v>81</v>
      </c>
      <c r="G10" s="15"/>
      <c r="H10" s="15">
        <v>100000</v>
      </c>
      <c r="I10" s="15"/>
      <c r="J10" s="15">
        <f t="shared" si="0"/>
        <v>120000</v>
      </c>
    </row>
    <row r="11" spans="1:10" x14ac:dyDescent="0.45">
      <c r="A11" s="14">
        <v>44835</v>
      </c>
      <c r="B11" s="15" t="s">
        <v>1</v>
      </c>
      <c r="C11" s="15"/>
      <c r="D11" s="15"/>
      <c r="E11" s="15">
        <v>10000</v>
      </c>
      <c r="F11" s="15"/>
      <c r="G11" s="15">
        <v>10000</v>
      </c>
      <c r="H11" s="15"/>
      <c r="I11" s="15"/>
      <c r="J11" s="15">
        <f t="shared" si="0"/>
        <v>110000</v>
      </c>
    </row>
    <row r="12" spans="1:10" x14ac:dyDescent="0.45">
      <c r="A12" s="14">
        <v>44896</v>
      </c>
      <c r="B12" s="15"/>
      <c r="C12" s="15">
        <v>200000</v>
      </c>
      <c r="D12" s="15"/>
      <c r="E12" s="15"/>
      <c r="F12" s="15" t="s">
        <v>87</v>
      </c>
      <c r="G12" s="15"/>
      <c r="H12" s="15"/>
      <c r="I12" s="15">
        <v>200000</v>
      </c>
      <c r="J12" s="15">
        <f t="shared" si="0"/>
        <v>310000</v>
      </c>
    </row>
    <row r="13" spans="1:10" x14ac:dyDescent="0.45">
      <c r="A13" s="13"/>
      <c r="C13" s="12">
        <f>SUM(C7:C12)</f>
        <v>300000</v>
      </c>
      <c r="D13" s="12">
        <f>SUM(D7:D12)</f>
        <v>10000</v>
      </c>
      <c r="E13" s="12">
        <f>SUM(E7:E12)</f>
        <v>30000</v>
      </c>
      <c r="G13" s="12">
        <f>SUM(G7:G12)</f>
        <v>40000</v>
      </c>
      <c r="H13" s="12">
        <f>SUM(H7:H12)</f>
        <v>100000</v>
      </c>
      <c r="I13" s="12">
        <f>SUM(I7:I12)</f>
        <v>200000</v>
      </c>
    </row>
    <row r="14" spans="1:10" x14ac:dyDescent="0.45">
      <c r="A14" s="13" t="s">
        <v>88</v>
      </c>
    </row>
    <row r="15" spans="1:10" x14ac:dyDescent="0.45">
      <c r="A15" s="16" t="s">
        <v>89</v>
      </c>
      <c r="B15" s="15">
        <f>SUM(C13)</f>
        <v>300000</v>
      </c>
      <c r="C15" s="15" t="s">
        <v>89</v>
      </c>
      <c r="D15" s="15">
        <f>SUM(G13)</f>
        <v>40000</v>
      </c>
    </row>
    <row r="16" spans="1:10" x14ac:dyDescent="0.45">
      <c r="A16" s="16" t="s">
        <v>82</v>
      </c>
      <c r="B16" s="15">
        <f>SUM(D13)</f>
        <v>10000</v>
      </c>
      <c r="C16" s="15" t="s">
        <v>84</v>
      </c>
      <c r="D16" s="15">
        <f>SUM(H13)</f>
        <v>100000</v>
      </c>
    </row>
    <row r="17" spans="1:4" x14ac:dyDescent="0.45">
      <c r="A17" s="16" t="s">
        <v>10</v>
      </c>
      <c r="B17" s="15">
        <v>20000</v>
      </c>
      <c r="C17" s="15" t="s">
        <v>87</v>
      </c>
      <c r="D17" s="15">
        <v>200000</v>
      </c>
    </row>
    <row r="18" spans="1:4" x14ac:dyDescent="0.45">
      <c r="A18" s="15" t="s">
        <v>1</v>
      </c>
      <c r="B18" s="15">
        <v>10000</v>
      </c>
      <c r="C18" s="15"/>
      <c r="D18" s="15"/>
    </row>
    <row r="19" spans="1:4" x14ac:dyDescent="0.45">
      <c r="B19" s="12">
        <f>SUM(B15:B18)</f>
        <v>340000</v>
      </c>
      <c r="D19" s="12">
        <f t="shared" ref="D19" si="1">SUM(D15:D18)</f>
        <v>340000</v>
      </c>
    </row>
  </sheetData>
  <sheetProtection algorithmName="SHA-512" hashValue="5EDyFvS3HsFPx6jY7GBmuv/4zHtvzM2GmCwSj5z2OEPMNY6i88YxKix8PMbw6apO/B051gWP7pskgTbK/0cHoQ==" saltValue="E6ND54zhWCHQZiJfxj8nqA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Sheet1</vt:lpstr>
      <vt:lpstr>仕訳帳</vt:lpstr>
      <vt:lpstr>PL整理</vt:lpstr>
      <vt:lpstr>BS整理</vt:lpstr>
      <vt:lpstr>通帳仕訳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2022-01-08T03:44:22Z</cp:lastPrinted>
  <dcterms:created xsi:type="dcterms:W3CDTF">2018-10-06T20:51:28Z</dcterms:created>
  <dcterms:modified xsi:type="dcterms:W3CDTF">2023-06-30T21:04:21Z</dcterms:modified>
</cp:coreProperties>
</file>